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55" windowHeight="8445" activeTab="0"/>
  </bookViews>
  <sheets>
    <sheet name="試算表" sheetId="1" r:id="rId1"/>
  </sheets>
  <definedNames/>
  <calcPr fullCalcOnLoad="1"/>
</workbook>
</file>

<file path=xl/sharedStrings.xml><?xml version="1.0" encoding="utf-8"?>
<sst xmlns="http://schemas.openxmlformats.org/spreadsheetml/2006/main" count="88" uniqueCount="42">
  <si>
    <t>奨学資金　収入要件試算表</t>
  </si>
  <si>
    <t>※黄色部分に人数、金額を入力してください。</t>
  </si>
  <si>
    <t>世帯人数</t>
  </si>
  <si>
    <t>人</t>
  </si>
  <si>
    <t>所得基準額</t>
  </si>
  <si>
    <t>主として生計を
維持している方
の所得額</t>
  </si>
  <si>
    <t>所得額（万円）</t>
  </si>
  <si>
    <t>認定所得額(A-B)</t>
  </si>
  <si>
    <t>可否</t>
  </si>
  <si>
    <t>計</t>
  </si>
  <si>
    <t>控除額</t>
  </si>
  <si>
    <t>人数</t>
  </si>
  <si>
    <t>控除額（万円）</t>
  </si>
  <si>
    <t>一人あたりの特別控除額</t>
  </si>
  <si>
    <t>特別控除を加味した所得限度額</t>
  </si>
  <si>
    <t>小学生</t>
  </si>
  <si>
    <t>中学生</t>
  </si>
  <si>
    <t>中学生（進学予定者）</t>
  </si>
  <si>
    <t>高・公</t>
  </si>
  <si>
    <t>自宅</t>
  </si>
  <si>
    <t>特別控除を加味した給与収入限度額</t>
  </si>
  <si>
    <t>自宅外</t>
  </si>
  <si>
    <t>高・私</t>
  </si>
  <si>
    <t>大学・公</t>
  </si>
  <si>
    <t>大学・私</t>
  </si>
  <si>
    <t>高専・公</t>
  </si>
  <si>
    <t>高専・私</t>
  </si>
  <si>
    <t>専修・高・公</t>
  </si>
  <si>
    <t>専修・高・私</t>
  </si>
  <si>
    <t>専修・専・公</t>
  </si>
  <si>
    <t>専修・専・私</t>
  </si>
  <si>
    <t>障害者</t>
  </si>
  <si>
    <t>母子・父子</t>
  </si>
  <si>
    <t>該当すれば49万円</t>
  </si>
  <si>
    <t>実費</t>
  </si>
  <si>
    <t>実費 ７１万円限度</t>
  </si>
  <si>
    <t>給与・年金・その他の収入（万円未満切捨て）</t>
  </si>
  <si>
    <t>事業所得（万円未満切捨て）</t>
  </si>
  <si>
    <t>総収入〈合計&gt;（万円）</t>
  </si>
  <si>
    <t>長期療養（万円未満切捨て）</t>
  </si>
  <si>
    <t>世帯主別居（万円未満切捨て）</t>
  </si>
  <si>
    <t>風水害等（万円未満切捨て）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</si>
</sst>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万円&quot;"/>
    <numFmt numFmtId="177" formatCode="#,##0&quot;円&quot;"/>
    <numFmt numFmtId="178" formatCode="#,##0&quot;万円(A)&quot;"/>
    <numFmt numFmtId="179" formatCode="#,##0&quot;人&quot;"/>
    <numFmt numFmtId="180" formatCode="#,##0&quot;万円(B)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34" borderId="11" xfId="0" applyFill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176" fontId="0" fillId="34" borderId="10" xfId="0" applyNumberFormat="1" applyFill="1" applyBorder="1" applyAlignment="1" applyProtection="1">
      <alignment vertical="center"/>
      <protection locked="0"/>
    </xf>
    <xf numFmtId="176" fontId="0" fillId="0" borderId="10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8" fontId="0" fillId="35" borderId="1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34" borderId="11" xfId="0" applyFill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179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 shrinkToFit="1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 shrinkToFit="1"/>
    </xf>
    <xf numFmtId="180" fontId="0" fillId="35" borderId="10" xfId="0" applyNumberForma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36" borderId="15" xfId="0" applyNumberFormat="1" applyFill="1" applyBorder="1" applyAlignment="1">
      <alignment horizontal="right" vertical="center"/>
    </xf>
    <xf numFmtId="176" fontId="0" fillId="36" borderId="16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right" vertical="center"/>
    </xf>
    <xf numFmtId="0" fontId="0" fillId="37" borderId="15" xfId="0" applyFill="1" applyBorder="1" applyAlignment="1">
      <alignment horizontal="center" vertical="center" shrinkToFit="1"/>
    </xf>
    <xf numFmtId="0" fontId="0" fillId="37" borderId="16" xfId="0" applyFill="1" applyBorder="1" applyAlignment="1">
      <alignment horizontal="center" vertical="center" shrinkToFit="1"/>
    </xf>
    <xf numFmtId="176" fontId="0" fillId="38" borderId="15" xfId="0" applyNumberFormat="1" applyFill="1" applyBorder="1" applyAlignment="1">
      <alignment horizontal="center" vertical="center"/>
    </xf>
    <xf numFmtId="176" fontId="0" fillId="38" borderId="16" xfId="0" applyNumberForma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9" borderId="19" xfId="0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176" fontId="0" fillId="36" borderId="15" xfId="0" applyNumberFormat="1" applyFill="1" applyBorder="1" applyAlignment="1">
      <alignment vertical="center" shrinkToFit="1"/>
    </xf>
    <xf numFmtId="176" fontId="0" fillId="36" borderId="16" xfId="0" applyNumberFormat="1" applyFill="1" applyBorder="1" applyAlignment="1">
      <alignment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36" borderId="15" xfId="0" applyNumberFormat="1" applyFill="1" applyBorder="1" applyAlignment="1">
      <alignment vertical="center"/>
    </xf>
    <xf numFmtId="176" fontId="0" fillId="36" borderId="16" xfId="0" applyNumberFormat="1" applyFill="1" applyBorder="1" applyAlignment="1">
      <alignment vertical="center"/>
    </xf>
    <xf numFmtId="0" fontId="0" fillId="0" borderId="14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35"/>
        </patternFill>
      </fill>
    </dxf>
    <dxf>
      <fill>
        <patternFill>
          <bgColor indexed="10"/>
        </patternFill>
      </fill>
    </dxf>
    <dxf>
      <fill>
        <patternFill>
          <bgColor indexed="35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</xdr:row>
      <xdr:rowOff>0</xdr:rowOff>
    </xdr:from>
    <xdr:to>
      <xdr:col>8</xdr:col>
      <xdr:colOff>19050</xdr:colOff>
      <xdr:row>6</xdr:row>
      <xdr:rowOff>9525</xdr:rowOff>
    </xdr:to>
    <xdr:sp>
      <xdr:nvSpPr>
        <xdr:cNvPr id="1" name="正方形/長方形 1"/>
        <xdr:cNvSpPr>
          <a:spLocks/>
        </xdr:cNvSpPr>
      </xdr:nvSpPr>
      <xdr:spPr>
        <a:xfrm>
          <a:off x="5095875" y="876300"/>
          <a:ext cx="1076325" cy="180975"/>
        </a:xfrm>
        <a:prstGeom prst="rect">
          <a:avLst/>
        </a:prstGeom>
        <a:noFill/>
        <a:ln w="222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4</xdr:col>
      <xdr:colOff>400050</xdr:colOff>
      <xdr:row>0</xdr:row>
      <xdr:rowOff>133350</xdr:rowOff>
    </xdr:from>
    <xdr:to>
      <xdr:col>6</xdr:col>
      <xdr:colOff>1019175</xdr:colOff>
      <xdr:row>3</xdr:row>
      <xdr:rowOff>95250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190875" y="133350"/>
          <a:ext cx="18288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申請書裏面「給与・年金・その他の収入」欄の所得</a:t>
          </a:r>
        </a:p>
      </xdr:txBody>
    </xdr:sp>
    <xdr:clientData fPrintsWithSheet="0"/>
  </xdr:twoCellAnchor>
  <xdr:twoCellAnchor>
    <xdr:from>
      <xdr:col>6</xdr:col>
      <xdr:colOff>1019175</xdr:colOff>
      <xdr:row>2</xdr:row>
      <xdr:rowOff>28575</xdr:rowOff>
    </xdr:from>
    <xdr:to>
      <xdr:col>7</xdr:col>
      <xdr:colOff>114300</xdr:colOff>
      <xdr:row>5</xdr:row>
      <xdr:rowOff>9525</xdr:rowOff>
    </xdr:to>
    <xdr:sp>
      <xdr:nvSpPr>
        <xdr:cNvPr id="3" name="直線矢印コネクタ 4"/>
        <xdr:cNvSpPr>
          <a:spLocks/>
        </xdr:cNvSpPr>
      </xdr:nvSpPr>
      <xdr:spPr>
        <a:xfrm>
          <a:off x="5019675" y="390525"/>
          <a:ext cx="171450" cy="495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showRowColHeaders="0" tabSelected="1" zoomScalePageLayoutView="0" workbookViewId="0" topLeftCell="A1">
      <selection activeCell="G5" sqref="G5"/>
    </sheetView>
  </sheetViews>
  <sheetFormatPr defaultColWidth="9.140625" defaultRowHeight="15"/>
  <cols>
    <col min="1" max="1" width="15.7109375" style="0" customWidth="1"/>
    <col min="2" max="2" width="5.57421875" style="0" customWidth="1"/>
    <col min="3" max="3" width="11.421875" style="0" customWidth="1"/>
    <col min="5" max="5" width="9.00390625" style="0" customWidth="1"/>
    <col min="7" max="8" width="16.140625" style="0" customWidth="1"/>
    <col min="9" max="10" width="5.57421875" style="0" customWidth="1"/>
    <col min="11" max="12" width="14.57421875" style="0" customWidth="1"/>
  </cols>
  <sheetData>
    <row r="1" spans="1:12" ht="13.5">
      <c r="A1" s="46" t="s">
        <v>0</v>
      </c>
      <c r="B1" s="47"/>
      <c r="C1" s="47"/>
      <c r="D1" s="47"/>
      <c r="E1" s="48"/>
      <c r="F1" s="49"/>
      <c r="H1" s="50" t="s">
        <v>1</v>
      </c>
      <c r="I1" s="49"/>
      <c r="J1" s="49"/>
      <c r="K1" s="49"/>
      <c r="L1" s="49"/>
    </row>
    <row r="3" spans="1:12" ht="13.5">
      <c r="A3" s="1" t="s">
        <v>2</v>
      </c>
      <c r="C3" s="2"/>
      <c r="D3" s="3" t="s">
        <v>3</v>
      </c>
      <c r="K3" s="38" t="s">
        <v>4</v>
      </c>
      <c r="L3" s="51" t="str">
        <f>IF(C3&lt;&gt;"",VLOOKUP(C3,K21:L32,2,FALSE),"世帯人数を入力ください")</f>
        <v>世帯人数を入力ください</v>
      </c>
    </row>
    <row r="4" spans="1:12" ht="13.5">
      <c r="A4" s="4"/>
      <c r="H4" s="5"/>
      <c r="K4" s="39"/>
      <c r="L4" s="52"/>
    </row>
    <row r="5" spans="1:12" ht="13.5">
      <c r="A5" s="53" t="s">
        <v>5</v>
      </c>
      <c r="C5" s="56"/>
      <c r="D5" s="57"/>
      <c r="E5" s="57"/>
      <c r="F5" s="58"/>
      <c r="G5" s="11" t="s">
        <v>38</v>
      </c>
      <c r="H5" s="6" t="s">
        <v>6</v>
      </c>
      <c r="K5" s="38" t="s">
        <v>7</v>
      </c>
      <c r="L5" s="59">
        <f>IF(H8-G39&gt;=0,H8-G39,0)</f>
        <v>0</v>
      </c>
    </row>
    <row r="6" spans="1:12" ht="13.5">
      <c r="A6" s="54"/>
      <c r="C6" s="33" t="s">
        <v>36</v>
      </c>
      <c r="D6" s="61"/>
      <c r="E6" s="61"/>
      <c r="F6" s="34"/>
      <c r="G6" s="7"/>
      <c r="H6" s="8">
        <f>IF(G6&lt;=878,IF(G6&lt;=400,IF(G6&lt;=329,0,INT(G6*0.8-262.6)),INT(G6*0.7-222.6)),G6-486)</f>
        <v>0</v>
      </c>
      <c r="K6" s="39"/>
      <c r="L6" s="60"/>
    </row>
    <row r="7" spans="1:12" ht="13.5">
      <c r="A7" s="55"/>
      <c r="C7" s="22" t="s">
        <v>37</v>
      </c>
      <c r="D7" s="23"/>
      <c r="E7" s="23"/>
      <c r="F7" s="28"/>
      <c r="G7" s="9"/>
      <c r="H7" s="7"/>
      <c r="K7" s="38" t="s">
        <v>8</v>
      </c>
      <c r="L7" s="40" t="str">
        <f>IF(C3&gt;0,IF(L5&gt;L3,"否","可"),"-")</f>
        <v>-</v>
      </c>
    </row>
    <row r="8" spans="1:12" ht="13.5">
      <c r="A8" s="4"/>
      <c r="C8" s="22" t="s">
        <v>9</v>
      </c>
      <c r="D8" s="23"/>
      <c r="E8" s="23"/>
      <c r="F8" s="28"/>
      <c r="G8" s="9"/>
      <c r="H8" s="10">
        <f>H6+H7</f>
        <v>0</v>
      </c>
      <c r="K8" s="39"/>
      <c r="L8" s="41"/>
    </row>
    <row r="9" ht="13.5">
      <c r="A9" s="4"/>
    </row>
    <row r="10" spans="1:12" ht="13.5">
      <c r="A10" s="1" t="s">
        <v>10</v>
      </c>
      <c r="C10" s="42"/>
      <c r="D10" s="43"/>
      <c r="E10" s="22" t="s">
        <v>11</v>
      </c>
      <c r="F10" s="28"/>
      <c r="G10" s="6" t="s">
        <v>12</v>
      </c>
      <c r="H10" s="11" t="s">
        <v>13</v>
      </c>
      <c r="K10" s="44" t="s">
        <v>14</v>
      </c>
      <c r="L10" s="12"/>
    </row>
    <row r="11" spans="3:11" ht="13.5">
      <c r="C11" s="22" t="s">
        <v>15</v>
      </c>
      <c r="D11" s="28"/>
      <c r="E11" s="13"/>
      <c r="F11" s="14" t="s">
        <v>3</v>
      </c>
      <c r="G11" s="8">
        <f>E11*H11</f>
        <v>0</v>
      </c>
      <c r="H11" s="8">
        <v>8</v>
      </c>
      <c r="K11" s="45"/>
    </row>
    <row r="12" spans="3:11" ht="13.5">
      <c r="C12" s="22" t="s">
        <v>16</v>
      </c>
      <c r="D12" s="28"/>
      <c r="E12" s="13"/>
      <c r="F12" s="14" t="s">
        <v>3</v>
      </c>
      <c r="G12" s="8">
        <f>E12*H12</f>
        <v>0</v>
      </c>
      <c r="H12" s="8">
        <v>16</v>
      </c>
      <c r="K12" s="31" t="str">
        <f>IF(C3&gt;0,L3+G39,"-")</f>
        <v>-</v>
      </c>
    </row>
    <row r="13" spans="3:11" ht="13.5">
      <c r="C13" s="33" t="s">
        <v>17</v>
      </c>
      <c r="D13" s="34"/>
      <c r="E13" s="13"/>
      <c r="F13" s="14" t="s">
        <v>3</v>
      </c>
      <c r="G13" s="8">
        <f>E13*H13</f>
        <v>0</v>
      </c>
      <c r="H13" s="8">
        <v>28</v>
      </c>
      <c r="K13" s="32"/>
    </row>
    <row r="14" spans="3:11" ht="13.5">
      <c r="C14" s="29" t="s">
        <v>18</v>
      </c>
      <c r="D14" s="15" t="s">
        <v>19</v>
      </c>
      <c r="E14" s="13"/>
      <c r="F14" s="14" t="s">
        <v>3</v>
      </c>
      <c r="G14" s="8">
        <f aca="true" t="shared" si="0" ref="G14:G34">E14*H14</f>
        <v>0</v>
      </c>
      <c r="H14" s="8">
        <v>28</v>
      </c>
      <c r="K14" s="35" t="s">
        <v>20</v>
      </c>
    </row>
    <row r="15" spans="3:11" ht="13.5">
      <c r="C15" s="30"/>
      <c r="D15" s="16" t="s">
        <v>21</v>
      </c>
      <c r="E15" s="13"/>
      <c r="F15" s="14" t="s">
        <v>3</v>
      </c>
      <c r="G15" s="8">
        <f t="shared" si="0"/>
        <v>0</v>
      </c>
      <c r="H15" s="8">
        <v>47</v>
      </c>
      <c r="K15" s="36"/>
    </row>
    <row r="16" spans="3:11" ht="13.5">
      <c r="C16" s="29" t="s">
        <v>22</v>
      </c>
      <c r="D16" s="15" t="s">
        <v>19</v>
      </c>
      <c r="E16" s="13"/>
      <c r="F16" s="14" t="s">
        <v>3</v>
      </c>
      <c r="G16" s="8">
        <f t="shared" si="0"/>
        <v>0</v>
      </c>
      <c r="H16" s="8">
        <v>41</v>
      </c>
      <c r="K16" s="31" t="str">
        <f>IF(C3&gt;0,IF(K12&gt;=393,K12+486,ROUNDUP((K12+222.6)*10/7,0.1)),"-")</f>
        <v>-</v>
      </c>
    </row>
    <row r="17" spans="3:11" ht="13.5">
      <c r="C17" s="30"/>
      <c r="D17" s="16" t="s">
        <v>21</v>
      </c>
      <c r="E17" s="13"/>
      <c r="F17" s="14" t="s">
        <v>3</v>
      </c>
      <c r="G17" s="8">
        <f t="shared" si="0"/>
        <v>0</v>
      </c>
      <c r="H17" s="8">
        <v>60</v>
      </c>
      <c r="K17" s="37"/>
    </row>
    <row r="18" spans="3:8" ht="13.5">
      <c r="C18" s="29" t="s">
        <v>23</v>
      </c>
      <c r="D18" s="15" t="s">
        <v>19</v>
      </c>
      <c r="E18" s="13"/>
      <c r="F18" s="14" t="s">
        <v>3</v>
      </c>
      <c r="G18" s="8">
        <f t="shared" si="0"/>
        <v>0</v>
      </c>
      <c r="H18" s="8">
        <v>59</v>
      </c>
    </row>
    <row r="19" spans="3:12" ht="13.5">
      <c r="C19" s="30"/>
      <c r="D19" s="16" t="s">
        <v>21</v>
      </c>
      <c r="E19" s="13"/>
      <c r="F19" s="14" t="s">
        <v>3</v>
      </c>
      <c r="G19" s="8">
        <f t="shared" si="0"/>
        <v>0</v>
      </c>
      <c r="H19" s="8">
        <v>102</v>
      </c>
      <c r="K19" s="29" t="s">
        <v>2</v>
      </c>
      <c r="L19" s="29" t="s">
        <v>4</v>
      </c>
    </row>
    <row r="20" spans="3:12" ht="13.5">
      <c r="C20" s="29" t="s">
        <v>24</v>
      </c>
      <c r="D20" s="15" t="s">
        <v>19</v>
      </c>
      <c r="E20" s="13"/>
      <c r="F20" s="14" t="s">
        <v>3</v>
      </c>
      <c r="G20" s="8">
        <f t="shared" si="0"/>
        <v>0</v>
      </c>
      <c r="H20" s="8">
        <v>101</v>
      </c>
      <c r="K20" s="30"/>
      <c r="L20" s="30"/>
    </row>
    <row r="21" spans="3:12" ht="13.5">
      <c r="C21" s="30"/>
      <c r="D21" s="16" t="s">
        <v>21</v>
      </c>
      <c r="E21" s="13"/>
      <c r="F21" s="14" t="s">
        <v>3</v>
      </c>
      <c r="G21" s="8">
        <f t="shared" si="0"/>
        <v>0</v>
      </c>
      <c r="H21" s="8">
        <v>144</v>
      </c>
      <c r="K21" s="17">
        <v>1</v>
      </c>
      <c r="L21" s="8">
        <v>105</v>
      </c>
    </row>
    <row r="22" spans="3:12" ht="13.5">
      <c r="C22" s="29" t="s">
        <v>25</v>
      </c>
      <c r="D22" s="15" t="s">
        <v>19</v>
      </c>
      <c r="E22" s="13"/>
      <c r="F22" s="14" t="s">
        <v>3</v>
      </c>
      <c r="G22" s="8">
        <f t="shared" si="0"/>
        <v>0</v>
      </c>
      <c r="H22" s="8">
        <v>36</v>
      </c>
      <c r="K22" s="17">
        <v>2</v>
      </c>
      <c r="L22" s="8">
        <v>168</v>
      </c>
    </row>
    <row r="23" spans="3:12" ht="13.5">
      <c r="C23" s="30"/>
      <c r="D23" s="16" t="s">
        <v>21</v>
      </c>
      <c r="E23" s="13"/>
      <c r="F23" s="14" t="s">
        <v>3</v>
      </c>
      <c r="G23" s="8">
        <f t="shared" si="0"/>
        <v>0</v>
      </c>
      <c r="H23" s="8">
        <v>55</v>
      </c>
      <c r="K23" s="17">
        <v>3</v>
      </c>
      <c r="L23" s="8">
        <v>193</v>
      </c>
    </row>
    <row r="24" spans="3:12" ht="13.5">
      <c r="C24" s="29" t="s">
        <v>26</v>
      </c>
      <c r="D24" s="15" t="s">
        <v>19</v>
      </c>
      <c r="E24" s="13"/>
      <c r="F24" s="14" t="s">
        <v>3</v>
      </c>
      <c r="G24" s="8">
        <f t="shared" si="0"/>
        <v>0</v>
      </c>
      <c r="H24" s="8">
        <v>60</v>
      </c>
      <c r="K24" s="17">
        <v>4</v>
      </c>
      <c r="L24" s="8">
        <v>209</v>
      </c>
    </row>
    <row r="25" spans="3:12" ht="13.5">
      <c r="C25" s="30"/>
      <c r="D25" s="16" t="s">
        <v>21</v>
      </c>
      <c r="E25" s="13"/>
      <c r="F25" s="14" t="s">
        <v>3</v>
      </c>
      <c r="G25" s="8">
        <f t="shared" si="0"/>
        <v>0</v>
      </c>
      <c r="H25" s="8">
        <v>80</v>
      </c>
      <c r="K25" s="17">
        <v>5</v>
      </c>
      <c r="L25" s="8">
        <v>224</v>
      </c>
    </row>
    <row r="26" spans="3:12" ht="13.5">
      <c r="C26" s="26" t="s">
        <v>27</v>
      </c>
      <c r="D26" s="15" t="s">
        <v>19</v>
      </c>
      <c r="E26" s="13"/>
      <c r="F26" s="14" t="s">
        <v>3</v>
      </c>
      <c r="G26" s="8">
        <f t="shared" si="0"/>
        <v>0</v>
      </c>
      <c r="H26" s="8">
        <v>17</v>
      </c>
      <c r="K26" s="17">
        <v>6</v>
      </c>
      <c r="L26" s="8">
        <v>237</v>
      </c>
    </row>
    <row r="27" spans="3:12" ht="13.5">
      <c r="C27" s="27"/>
      <c r="D27" s="16" t="s">
        <v>21</v>
      </c>
      <c r="E27" s="13"/>
      <c r="F27" s="14" t="s">
        <v>3</v>
      </c>
      <c r="G27" s="8">
        <f t="shared" si="0"/>
        <v>0</v>
      </c>
      <c r="H27" s="8">
        <v>27</v>
      </c>
      <c r="K27" s="17">
        <v>7</v>
      </c>
      <c r="L27" s="8">
        <v>249</v>
      </c>
    </row>
    <row r="28" spans="3:12" ht="13.5">
      <c r="C28" s="26" t="s">
        <v>28</v>
      </c>
      <c r="D28" s="15" t="s">
        <v>19</v>
      </c>
      <c r="E28" s="13"/>
      <c r="F28" s="14" t="s">
        <v>3</v>
      </c>
      <c r="G28" s="8">
        <f t="shared" si="0"/>
        <v>0</v>
      </c>
      <c r="H28" s="8">
        <v>37</v>
      </c>
      <c r="K28" s="17">
        <v>8</v>
      </c>
      <c r="L28" s="8">
        <v>261</v>
      </c>
    </row>
    <row r="29" spans="3:12" ht="13.5">
      <c r="C29" s="27"/>
      <c r="D29" s="16" t="s">
        <v>21</v>
      </c>
      <c r="E29" s="13"/>
      <c r="F29" s="14" t="s">
        <v>3</v>
      </c>
      <c r="G29" s="8">
        <f t="shared" si="0"/>
        <v>0</v>
      </c>
      <c r="H29" s="8">
        <v>46</v>
      </c>
      <c r="K29" s="17">
        <v>9</v>
      </c>
      <c r="L29" s="8">
        <v>273</v>
      </c>
    </row>
    <row r="30" spans="3:12" ht="13.5">
      <c r="C30" s="26" t="s">
        <v>29</v>
      </c>
      <c r="D30" s="15" t="s">
        <v>19</v>
      </c>
      <c r="E30" s="13"/>
      <c r="F30" s="14" t="s">
        <v>3</v>
      </c>
      <c r="G30" s="8">
        <f t="shared" si="0"/>
        <v>0</v>
      </c>
      <c r="H30" s="8">
        <v>22</v>
      </c>
      <c r="K30" s="17">
        <v>10</v>
      </c>
      <c r="L30" s="8">
        <v>285</v>
      </c>
    </row>
    <row r="31" spans="3:12" ht="13.5">
      <c r="C31" s="27"/>
      <c r="D31" s="16" t="s">
        <v>21</v>
      </c>
      <c r="E31" s="13"/>
      <c r="F31" s="14" t="s">
        <v>3</v>
      </c>
      <c r="G31" s="8">
        <f t="shared" si="0"/>
        <v>0</v>
      </c>
      <c r="H31" s="8">
        <v>62</v>
      </c>
      <c r="K31" s="17">
        <v>11</v>
      </c>
      <c r="L31" s="8">
        <v>297</v>
      </c>
    </row>
    <row r="32" spans="3:12" ht="13.5">
      <c r="C32" s="26" t="s">
        <v>30</v>
      </c>
      <c r="D32" s="15" t="s">
        <v>19</v>
      </c>
      <c r="E32" s="13"/>
      <c r="F32" s="14" t="s">
        <v>3</v>
      </c>
      <c r="G32" s="8">
        <f t="shared" si="0"/>
        <v>0</v>
      </c>
      <c r="H32" s="8">
        <v>72</v>
      </c>
      <c r="K32" s="17">
        <v>12</v>
      </c>
      <c r="L32" s="8">
        <v>309</v>
      </c>
    </row>
    <row r="33" spans="3:8" ht="13.5">
      <c r="C33" s="27"/>
      <c r="D33" s="16" t="s">
        <v>21</v>
      </c>
      <c r="E33" s="13"/>
      <c r="F33" s="14" t="s">
        <v>3</v>
      </c>
      <c r="G33" s="8">
        <f t="shared" si="0"/>
        <v>0</v>
      </c>
      <c r="H33" s="8">
        <v>112</v>
      </c>
    </row>
    <row r="34" spans="3:8" ht="13.5">
      <c r="C34" s="22" t="s">
        <v>31</v>
      </c>
      <c r="D34" s="28"/>
      <c r="E34" s="13"/>
      <c r="F34" s="14" t="s">
        <v>3</v>
      </c>
      <c r="G34" s="8">
        <f t="shared" si="0"/>
        <v>0</v>
      </c>
      <c r="H34" s="8">
        <v>86</v>
      </c>
    </row>
    <row r="35" spans="3:8" ht="13.5">
      <c r="C35" s="22" t="s">
        <v>32</v>
      </c>
      <c r="D35" s="23"/>
      <c r="E35" s="24"/>
      <c r="F35" s="25"/>
      <c r="G35" s="7"/>
      <c r="H35" s="18" t="s">
        <v>33</v>
      </c>
    </row>
    <row r="36" spans="3:8" ht="13.5">
      <c r="C36" s="22" t="s">
        <v>39</v>
      </c>
      <c r="D36" s="23"/>
      <c r="E36" s="24"/>
      <c r="F36" s="25"/>
      <c r="G36" s="7"/>
      <c r="H36" s="19" t="s">
        <v>34</v>
      </c>
    </row>
    <row r="37" spans="3:8" ht="13.5">
      <c r="C37" s="22" t="s">
        <v>40</v>
      </c>
      <c r="D37" s="23"/>
      <c r="E37" s="24"/>
      <c r="F37" s="25"/>
      <c r="G37" s="7"/>
      <c r="H37" s="20" t="s">
        <v>35</v>
      </c>
    </row>
    <row r="38" spans="3:8" ht="13.5">
      <c r="C38" s="22" t="s">
        <v>41</v>
      </c>
      <c r="D38" s="23"/>
      <c r="E38" s="24"/>
      <c r="F38" s="25"/>
      <c r="G38" s="7"/>
      <c r="H38" s="19" t="s">
        <v>34</v>
      </c>
    </row>
    <row r="39" spans="3:8" ht="13.5">
      <c r="C39" s="22" t="s">
        <v>9</v>
      </c>
      <c r="D39" s="23"/>
      <c r="E39" s="24"/>
      <c r="F39" s="25"/>
      <c r="G39" s="21">
        <f>SUM(G11:G38)</f>
        <v>0</v>
      </c>
      <c r="H39" s="19"/>
    </row>
  </sheetData>
  <sheetProtection password="9F49" sheet="1" objects="1"/>
  <protectedRanges>
    <protectedRange password="9F49" sqref="C3 G6 H7 E11:E34 G35:G38" name="範囲1"/>
  </protectedRanges>
  <mergeCells count="40">
    <mergeCell ref="A1:F1"/>
    <mergeCell ref="H1:L1"/>
    <mergeCell ref="K3:K4"/>
    <mergeCell ref="L3:L4"/>
    <mergeCell ref="A5:A7"/>
    <mergeCell ref="C5:F5"/>
    <mergeCell ref="K5:K6"/>
    <mergeCell ref="L5:L6"/>
    <mergeCell ref="C6:F6"/>
    <mergeCell ref="C7:F7"/>
    <mergeCell ref="K7:K8"/>
    <mergeCell ref="L7:L8"/>
    <mergeCell ref="C8:F8"/>
    <mergeCell ref="C10:D10"/>
    <mergeCell ref="E10:F10"/>
    <mergeCell ref="K10:K11"/>
    <mergeCell ref="C11:D11"/>
    <mergeCell ref="C12:D12"/>
    <mergeCell ref="K12:K13"/>
    <mergeCell ref="C13:D13"/>
    <mergeCell ref="C14:C15"/>
    <mergeCell ref="K14:K15"/>
    <mergeCell ref="C16:C17"/>
    <mergeCell ref="K16:K17"/>
    <mergeCell ref="C18:C19"/>
    <mergeCell ref="K19:K20"/>
    <mergeCell ref="L19:L20"/>
    <mergeCell ref="C20:C21"/>
    <mergeCell ref="C22:C23"/>
    <mergeCell ref="C24:C25"/>
    <mergeCell ref="C36:F36"/>
    <mergeCell ref="C37:F37"/>
    <mergeCell ref="C38:F38"/>
    <mergeCell ref="C39:F39"/>
    <mergeCell ref="C26:C27"/>
    <mergeCell ref="C28:C29"/>
    <mergeCell ref="C30:C31"/>
    <mergeCell ref="C32:C33"/>
    <mergeCell ref="C34:D34"/>
    <mergeCell ref="C35:F35"/>
  </mergeCells>
  <conditionalFormatting sqref="L7:L8">
    <cfRule type="cellIs" priority="3" dxfId="1" operator="equal" stopIfTrue="1">
      <formula>"可"</formula>
    </cfRule>
    <cfRule type="cellIs" priority="4" dxfId="0" operator="equal" stopIfTrue="1">
      <formula>"否"</formula>
    </cfRule>
  </conditionalFormatting>
  <conditionalFormatting sqref="L7:L8">
    <cfRule type="cellIs" priority="1" dxfId="1" operator="equal" stopIfTrue="1">
      <formula>"可"</formula>
    </cfRule>
    <cfRule type="cellIs" priority="2" dxfId="0" operator="equal" stopIfTrue="1">
      <formula>"否"</formula>
    </cfRule>
  </conditionalFormatting>
  <dataValidations count="9">
    <dataValidation type="whole" allowBlank="1" showInputMessage="1" showErrorMessage="1" promptTitle="世帯人数入力" prompt="1～12の数字を入力ください。&#10;（13以上は対応していません。）" errorTitle="世帯人数入力" error="1～12の数字を入力ください。&#10;（13以上は対応していません。）" imeMode="off" sqref="C3">
      <formula1>1</formula1>
      <formula2>12</formula2>
    </dataValidation>
    <dataValidation type="whole" operator="greaterThanOrEqual" allowBlank="1" showInputMessage="1" showErrorMessage="1" promptTitle="給与・年金・その他の収入" prompt="給与・年金・その他の合計した収入額を記入してください&#10;（万円以下切捨て）&#10;【例】&#10;3521,245円　→352" imeMode="off" sqref="G6">
      <formula1>0</formula1>
    </dataValidation>
    <dataValidation type="whole" operator="greaterThanOrEqual" allowBlank="1" showInputMessage="1" showErrorMessage="1" promptTitle="事業所得入力" prompt="「課税（所得）証明書」営業等所得の額もしくは&#10;「確定申告書」の所得金額の営業等の額を入力&#10;（万円以下切捨て）&#10;【例】&#10;3521,245円　→352" imeMode="off" sqref="H7">
      <formula1>0</formula1>
    </dataValidation>
    <dataValidation type="whole" operator="greaterThanOrEqual" allowBlank="1" showInputMessage="1" showErrorMessage="1" imeMode="off" sqref="E14:E34 G38">
      <formula1>0</formula1>
    </dataValidation>
    <dataValidation type="list" operator="equal" allowBlank="1" showInputMessage="1" showErrorMessage="1" errorTitle="進学予定者（高校予約）" error="進学予定者は申請者本人のみです&#10;高校予約の申請で家族に他に中学３年生（進学予定者）がいる場合は「中学生」欄に入力" imeMode="off" sqref="E13">
      <formula1>"1"</formula1>
    </dataValidation>
    <dataValidation type="whole" operator="greaterThanOrEqual" allowBlank="1" showInputMessage="1" showErrorMessage="1" imeMode="off" sqref="E11:E12">
      <formula1>0</formula1>
    </dataValidation>
    <dataValidation type="list" operator="equal" allowBlank="1" showInputMessage="1" showErrorMessage="1" errorTitle="母子・父子" error="該当すれば49と入力" imeMode="off" sqref="G35">
      <formula1>"49"</formula1>
    </dataValidation>
    <dataValidation type="whole" operator="greaterThanOrEqual" allowBlank="1" showInputMessage="1" showErrorMessage="1" imeMode="off" sqref="G36">
      <formula1>0</formula1>
    </dataValidation>
    <dataValidation type="whole" operator="lessThanOrEqual" allowBlank="1" showInputMessage="1" showErrorMessage="1" errorTitle="世帯主別居" error="実費限度額71万円" sqref="G37">
      <formula1>71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振興会</dc:creator>
  <cp:keywords/>
  <dc:description/>
  <cp:lastModifiedBy>user04</cp:lastModifiedBy>
  <cp:lastPrinted>2017-05-29T02:56:43Z</cp:lastPrinted>
  <dcterms:created xsi:type="dcterms:W3CDTF">2013-04-05T01:55:03Z</dcterms:created>
  <dcterms:modified xsi:type="dcterms:W3CDTF">2017-09-01T04:31:27Z</dcterms:modified>
  <cp:category/>
  <cp:version/>
  <cp:contentType/>
  <cp:contentStatus/>
</cp:coreProperties>
</file>